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ыполнение плана 2012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<sst xmlns="http://schemas.openxmlformats.org/spreadsheetml/2006/main" count="124" uniqueCount="69">
  <si>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Информация о выполнение планово-профилактического текущего ремонта</t>
  </si>
  <si>
    <t xml:space="preserve"> и технического обслуживания МКД по ООО УК "Заволжское" в 2012году</t>
  </si>
  <si>
    <t>№ п/п</t>
  </si>
  <si>
    <t>Адрес</t>
  </si>
  <si>
    <t>ВСЕГО</t>
  </si>
  <si>
    <t>Техническое обслуживание</t>
  </si>
  <si>
    <t>Инженерные сети</t>
  </si>
  <si>
    <t>Ремонт общего имущества дома</t>
  </si>
  <si>
    <t>Система ЦО</t>
  </si>
  <si>
    <t>ХВС</t>
  </si>
  <si>
    <t>ГВС</t>
  </si>
  <si>
    <t>канализация</t>
  </si>
  <si>
    <t>Кровля ремонт</t>
  </si>
  <si>
    <t>Ремонт фасада</t>
  </si>
  <si>
    <t>ремонт подъездов</t>
  </si>
  <si>
    <t>Благо-устройство</t>
  </si>
  <si>
    <t>ЭО</t>
  </si>
  <si>
    <t>виды работ</t>
  </si>
  <si>
    <t>руб</t>
  </si>
  <si>
    <t>тыс.руб</t>
  </si>
  <si>
    <t>Колхозная 62</t>
  </si>
  <si>
    <t>Опресовка  внутридомовой системы центрального отопления; выборочный ремонт инженерных систем,  кровли; проверка и прочистка вентканалов; устранение засоров; замена запорной арматуры; выполнение аварийных заявок.</t>
  </si>
  <si>
    <t>Карла Маркса 17</t>
  </si>
  <si>
    <t>Димитрова11</t>
  </si>
  <si>
    <t>Димитрова 13</t>
  </si>
  <si>
    <t>Димитрова 15</t>
  </si>
  <si>
    <t>Димитрова 17</t>
  </si>
  <si>
    <t>Димитрова 19</t>
  </si>
  <si>
    <t>Октябрьская  18</t>
  </si>
  <si>
    <t>Октябрьская  20</t>
  </si>
  <si>
    <t>50лет Победы  2</t>
  </si>
  <si>
    <t>50 лет Победы  6</t>
  </si>
  <si>
    <t>50 лет Победы  8</t>
  </si>
  <si>
    <t>50 лет Победы  10</t>
  </si>
  <si>
    <t>50 лет Победы  17</t>
  </si>
  <si>
    <t>50 лет Победы  19</t>
  </si>
  <si>
    <t>50 лет Победы  21</t>
  </si>
  <si>
    <t>50 лет Победы  23</t>
  </si>
  <si>
    <t>50 лет Победы  25</t>
  </si>
  <si>
    <t>50 лет Победы  27</t>
  </si>
  <si>
    <t>50 лет Победы  29</t>
  </si>
  <si>
    <t>50 лет Победы  31</t>
  </si>
  <si>
    <t>50 лет Победы  33</t>
  </si>
  <si>
    <t>50 лет Победы  35</t>
  </si>
  <si>
    <t>50 лет Победы 37</t>
  </si>
  <si>
    <t>Димитрова 21</t>
  </si>
  <si>
    <t>Димитрова 21а</t>
  </si>
  <si>
    <t>Димитрова 23</t>
  </si>
  <si>
    <t>Димитрова 35</t>
  </si>
  <si>
    <t>Димитрова 37</t>
  </si>
  <si>
    <t>Димитрова 39</t>
  </si>
  <si>
    <t>Димитрова 40</t>
  </si>
  <si>
    <t>Димитрова 41</t>
  </si>
  <si>
    <t>Димитрова 42</t>
  </si>
  <si>
    <t>Октябрьская 22</t>
  </si>
  <si>
    <t>Октябрьская 24</t>
  </si>
  <si>
    <t>Октябрьская 26</t>
  </si>
  <si>
    <t>Октябрьская 27</t>
  </si>
  <si>
    <t>Октябрьская 28</t>
  </si>
  <si>
    <t>Октябрьская 29</t>
  </si>
  <si>
    <t>50 лет Победы 18</t>
  </si>
  <si>
    <t>50 лет Победы 20</t>
  </si>
  <si>
    <t>50 лет Победы 22</t>
  </si>
  <si>
    <t>50 лет Победы 24</t>
  </si>
  <si>
    <t>50 лет Победы 26</t>
  </si>
  <si>
    <t>50 лет Победы 28</t>
  </si>
  <si>
    <t>50 лет Победы 47</t>
  </si>
  <si>
    <t>Карла Маркса 14</t>
  </si>
  <si>
    <t>ООО УК «Заволжское»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</si>
</sst>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/>
    </border>
    <border>
      <left/>
      <right/>
      <top/>
      <bottom style="medium"/>
    </border>
    <border>
      <left style="medium"/>
      <right style="medium"/>
      <top/>
      <bottom style="medium">
        <color indexed="8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2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4" fillId="0" borderId="18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7.57421875" style="0" customWidth="1"/>
    <col min="2" max="2" width="21.421875" style="0" customWidth="1"/>
    <col min="13" max="13" width="37.28125" style="0" customWidth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6.5" thickBo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 thickBot="1">
      <c r="A3" s="31" t="s">
        <v>2</v>
      </c>
      <c r="B3" s="31" t="s">
        <v>3</v>
      </c>
      <c r="C3" s="31" t="s">
        <v>4</v>
      </c>
      <c r="D3" s="34"/>
      <c r="E3" s="35"/>
      <c r="F3" s="35"/>
      <c r="G3" s="35"/>
      <c r="H3" s="35"/>
      <c r="I3" s="35"/>
      <c r="J3" s="35"/>
      <c r="K3" s="35"/>
      <c r="L3" s="36"/>
      <c r="M3" s="37" t="s">
        <v>5</v>
      </c>
    </row>
    <row r="4" spans="1:13" ht="15.75" thickBot="1">
      <c r="A4" s="32"/>
      <c r="B4" s="32"/>
      <c r="C4" s="32"/>
      <c r="D4" s="40" t="s">
        <v>6</v>
      </c>
      <c r="E4" s="41"/>
      <c r="F4" s="41"/>
      <c r="G4" s="42"/>
      <c r="H4" s="43" t="s">
        <v>7</v>
      </c>
      <c r="I4" s="44"/>
      <c r="J4" s="44"/>
      <c r="K4" s="44"/>
      <c r="L4" s="45"/>
      <c r="M4" s="38"/>
    </row>
    <row r="5" spans="1:13" ht="15.75" thickBot="1">
      <c r="A5" s="32"/>
      <c r="B5" s="32"/>
      <c r="C5" s="32"/>
      <c r="D5" s="46" t="s">
        <v>8</v>
      </c>
      <c r="E5" s="20" t="s">
        <v>9</v>
      </c>
      <c r="F5" s="22" t="s">
        <v>10</v>
      </c>
      <c r="G5" s="24" t="s">
        <v>11</v>
      </c>
      <c r="H5" s="26" t="s">
        <v>12</v>
      </c>
      <c r="I5" s="16" t="s">
        <v>13</v>
      </c>
      <c r="J5" s="16" t="s">
        <v>14</v>
      </c>
      <c r="K5" s="16" t="s">
        <v>15</v>
      </c>
      <c r="L5" s="18" t="s">
        <v>16</v>
      </c>
      <c r="M5" s="39"/>
    </row>
    <row r="6" spans="1:13" ht="15.75" thickBot="1">
      <c r="A6" s="32"/>
      <c r="B6" s="32"/>
      <c r="C6" s="33"/>
      <c r="D6" s="47"/>
      <c r="E6" s="21"/>
      <c r="F6" s="23"/>
      <c r="G6" s="25"/>
      <c r="H6" s="27"/>
      <c r="I6" s="28"/>
      <c r="J6" s="17"/>
      <c r="K6" s="17"/>
      <c r="L6" s="19"/>
      <c r="M6" s="1" t="s">
        <v>17</v>
      </c>
    </row>
    <row r="7" spans="1:13" ht="15.75" thickBot="1">
      <c r="A7" s="33"/>
      <c r="B7" s="33"/>
      <c r="C7" s="2" t="s">
        <v>18</v>
      </c>
      <c r="D7" s="2" t="s">
        <v>18</v>
      </c>
      <c r="E7" s="2" t="s">
        <v>18</v>
      </c>
      <c r="F7" s="2" t="s">
        <v>18</v>
      </c>
      <c r="G7" s="2" t="s">
        <v>18</v>
      </c>
      <c r="H7" s="2" t="s">
        <v>18</v>
      </c>
      <c r="I7" s="2" t="s">
        <v>18</v>
      </c>
      <c r="J7" s="2" t="s">
        <v>18</v>
      </c>
      <c r="K7" s="2" t="s">
        <v>18</v>
      </c>
      <c r="L7" s="2" t="s">
        <v>18</v>
      </c>
      <c r="M7" s="2" t="s">
        <v>19</v>
      </c>
    </row>
    <row r="8" spans="1:13" ht="15.75" thickBot="1">
      <c r="A8" s="3">
        <v>1</v>
      </c>
      <c r="B8" s="4">
        <v>2</v>
      </c>
      <c r="C8" s="4">
        <v>3</v>
      </c>
      <c r="D8" s="4">
        <v>4</v>
      </c>
      <c r="E8" s="5">
        <v>5</v>
      </c>
      <c r="F8" s="4">
        <v>6</v>
      </c>
      <c r="G8" s="4">
        <v>7</v>
      </c>
      <c r="H8" s="5">
        <v>8</v>
      </c>
      <c r="I8" s="4">
        <v>9</v>
      </c>
      <c r="J8" s="4">
        <v>10</v>
      </c>
      <c r="K8" s="5">
        <v>11</v>
      </c>
      <c r="L8" s="4">
        <v>12</v>
      </c>
      <c r="M8" s="6">
        <v>13</v>
      </c>
    </row>
    <row r="9" spans="1:13" ht="42.75" customHeight="1" thickBot="1">
      <c r="A9" s="7">
        <v>1</v>
      </c>
      <c r="B9" s="7" t="s">
        <v>20</v>
      </c>
      <c r="C9" s="7">
        <f aca="true" t="shared" si="0" ref="C9:C55">D9+E9+F9+G9+H9+I9+J9+K9+L9</f>
        <v>51401.95</v>
      </c>
      <c r="D9" s="7"/>
      <c r="E9" s="7"/>
      <c r="F9" s="7"/>
      <c r="G9" s="7"/>
      <c r="H9" s="7">
        <f>22450*1.231+107*180+4*185+7*49+2000</f>
        <v>49978.95</v>
      </c>
      <c r="I9" s="7"/>
      <c r="J9" s="7"/>
      <c r="K9" s="7"/>
      <c r="L9" s="7">
        <v>1423</v>
      </c>
      <c r="M9" s="8" t="s">
        <v>21</v>
      </c>
    </row>
    <row r="10" spans="1:13" ht="42" customHeight="1" thickBot="1">
      <c r="A10" s="7">
        <v>2</v>
      </c>
      <c r="B10" s="7" t="s">
        <v>22</v>
      </c>
      <c r="C10" s="7">
        <f t="shared" si="0"/>
        <v>11764</v>
      </c>
      <c r="D10" s="7"/>
      <c r="E10" s="7"/>
      <c r="F10" s="7"/>
      <c r="G10" s="7"/>
      <c r="H10" s="7"/>
      <c r="I10" s="7">
        <v>10832</v>
      </c>
      <c r="J10" s="7"/>
      <c r="K10" s="7">
        <v>244</v>
      </c>
      <c r="L10" s="7">
        <v>688</v>
      </c>
      <c r="M10" s="8" t="s">
        <v>21</v>
      </c>
    </row>
    <row r="11" spans="1:13" ht="42.75" customHeight="1" thickBot="1">
      <c r="A11" s="7">
        <v>3</v>
      </c>
      <c r="B11" s="7" t="s">
        <v>23</v>
      </c>
      <c r="C11" s="7">
        <f t="shared" si="0"/>
        <v>7560.53</v>
      </c>
      <c r="D11" s="7">
        <v>612</v>
      </c>
      <c r="E11" s="7"/>
      <c r="F11" s="7"/>
      <c r="G11" s="7"/>
      <c r="H11" s="7"/>
      <c r="I11" s="7"/>
      <c r="J11" s="7">
        <v>1731</v>
      </c>
      <c r="K11" s="7">
        <v>1049</v>
      </c>
      <c r="L11" s="7">
        <v>4168.53</v>
      </c>
      <c r="M11" s="8" t="s">
        <v>21</v>
      </c>
    </row>
    <row r="12" spans="1:13" ht="42.75" customHeight="1" thickBot="1">
      <c r="A12" s="7">
        <v>4</v>
      </c>
      <c r="B12" s="7" t="s">
        <v>24</v>
      </c>
      <c r="C12" s="7">
        <f t="shared" si="0"/>
        <v>1047</v>
      </c>
      <c r="D12" s="7"/>
      <c r="E12" s="7"/>
      <c r="F12" s="7"/>
      <c r="G12" s="7"/>
      <c r="H12" s="7"/>
      <c r="I12" s="7"/>
      <c r="J12" s="7"/>
      <c r="K12" s="7">
        <v>249</v>
      </c>
      <c r="L12" s="7">
        <v>798</v>
      </c>
      <c r="M12" s="8" t="s">
        <v>21</v>
      </c>
    </row>
    <row r="13" spans="1:13" ht="42.75" customHeight="1" thickBot="1">
      <c r="A13" s="7">
        <v>5</v>
      </c>
      <c r="B13" s="7" t="s">
        <v>25</v>
      </c>
      <c r="C13" s="7">
        <f t="shared" si="0"/>
        <v>9153.53</v>
      </c>
      <c r="D13" s="7"/>
      <c r="E13" s="7"/>
      <c r="F13" s="7"/>
      <c r="G13" s="7"/>
      <c r="H13" s="7"/>
      <c r="I13" s="7">
        <v>6405</v>
      </c>
      <c r="J13" s="7"/>
      <c r="K13" s="7">
        <v>197</v>
      </c>
      <c r="L13" s="7">
        <v>2551.53</v>
      </c>
      <c r="M13" s="8" t="s">
        <v>21</v>
      </c>
    </row>
    <row r="14" spans="1:13" ht="42.75" customHeight="1" thickBot="1">
      <c r="A14" s="7">
        <v>6</v>
      </c>
      <c r="B14" s="7" t="s">
        <v>26</v>
      </c>
      <c r="C14" s="7">
        <f t="shared" si="0"/>
        <v>18897</v>
      </c>
      <c r="D14" s="7">
        <v>3248</v>
      </c>
      <c r="E14" s="7"/>
      <c r="F14" s="7"/>
      <c r="G14" s="7"/>
      <c r="H14" s="7"/>
      <c r="I14" s="7">
        <v>12490</v>
      </c>
      <c r="J14" s="7"/>
      <c r="K14" s="7">
        <v>236</v>
      </c>
      <c r="L14" s="7">
        <v>2923</v>
      </c>
      <c r="M14" s="8" t="s">
        <v>21</v>
      </c>
    </row>
    <row r="15" spans="1:13" ht="42.75" customHeight="1" thickBot="1">
      <c r="A15" s="7">
        <v>7</v>
      </c>
      <c r="B15" s="7" t="s">
        <v>27</v>
      </c>
      <c r="C15" s="7">
        <f t="shared" si="0"/>
        <v>41589.53</v>
      </c>
      <c r="D15" s="7">
        <v>14391</v>
      </c>
      <c r="E15" s="7">
        <v>704</v>
      </c>
      <c r="F15" s="7"/>
      <c r="G15" s="7"/>
      <c r="H15" s="7"/>
      <c r="I15" s="7">
        <v>25254</v>
      </c>
      <c r="J15" s="7"/>
      <c r="K15" s="7">
        <v>198</v>
      </c>
      <c r="L15" s="7">
        <v>1042.53</v>
      </c>
      <c r="M15" s="8" t="s">
        <v>21</v>
      </c>
    </row>
    <row r="16" spans="1:13" ht="42.75" customHeight="1" thickBot="1">
      <c r="A16" s="7">
        <v>8</v>
      </c>
      <c r="B16" s="7" t="s">
        <v>28</v>
      </c>
      <c r="C16" s="7">
        <f t="shared" si="0"/>
        <v>13335.53</v>
      </c>
      <c r="D16" s="7"/>
      <c r="E16" s="7"/>
      <c r="F16" s="7"/>
      <c r="G16" s="7"/>
      <c r="H16" s="7"/>
      <c r="I16" s="7">
        <v>9799</v>
      </c>
      <c r="J16" s="7"/>
      <c r="K16" s="7">
        <v>259</v>
      </c>
      <c r="L16" s="7">
        <v>3277.53</v>
      </c>
      <c r="M16" s="8" t="s">
        <v>21</v>
      </c>
    </row>
    <row r="17" spans="1:13" ht="42.75" customHeight="1" thickBot="1">
      <c r="A17" s="7">
        <v>9</v>
      </c>
      <c r="B17" s="7" t="s">
        <v>29</v>
      </c>
      <c r="C17" s="7">
        <f t="shared" si="0"/>
        <v>60808.24</v>
      </c>
      <c r="D17" s="7">
        <v>20752</v>
      </c>
      <c r="E17" s="7"/>
      <c r="F17" s="7"/>
      <c r="G17" s="7"/>
      <c r="H17" s="7">
        <v>430.85</v>
      </c>
      <c r="I17" s="7"/>
      <c r="J17" s="7">
        <v>1599.39</v>
      </c>
      <c r="K17" s="7">
        <v>37228</v>
      </c>
      <c r="L17" s="7">
        <v>798</v>
      </c>
      <c r="M17" s="8" t="s">
        <v>21</v>
      </c>
    </row>
    <row r="18" spans="1:13" ht="42.75" customHeight="1" thickBot="1">
      <c r="A18" s="7">
        <v>10</v>
      </c>
      <c r="B18" s="7" t="s">
        <v>30</v>
      </c>
      <c r="C18" s="7">
        <f t="shared" si="0"/>
        <v>18258.09</v>
      </c>
      <c r="D18" s="7"/>
      <c r="E18" s="7"/>
      <c r="F18" s="7"/>
      <c r="G18" s="7"/>
      <c r="H18" s="7"/>
      <c r="I18" s="7"/>
      <c r="J18" s="7">
        <f>8390*1.231</f>
        <v>10328.09</v>
      </c>
      <c r="K18" s="7">
        <v>4435</v>
      </c>
      <c r="L18" s="7">
        <v>3495</v>
      </c>
      <c r="M18" s="8" t="s">
        <v>21</v>
      </c>
    </row>
    <row r="19" spans="1:13" ht="42.75" customHeight="1" thickBot="1">
      <c r="A19" s="7">
        <v>11</v>
      </c>
      <c r="B19" s="7" t="s">
        <v>31</v>
      </c>
      <c r="C19" s="7">
        <f t="shared" si="0"/>
        <v>8656.2</v>
      </c>
      <c r="D19" s="7">
        <v>3878</v>
      </c>
      <c r="E19" s="7"/>
      <c r="F19" s="7"/>
      <c r="G19" s="7"/>
      <c r="H19" s="7"/>
      <c r="I19" s="7"/>
      <c r="J19" s="7">
        <f>2200*1.231+1000</f>
        <v>3708.2000000000003</v>
      </c>
      <c r="K19" s="7">
        <v>272</v>
      </c>
      <c r="L19" s="7">
        <v>798</v>
      </c>
      <c r="M19" s="8" t="s">
        <v>21</v>
      </c>
    </row>
    <row r="20" spans="1:13" ht="42.75" customHeight="1" thickBot="1">
      <c r="A20" s="7">
        <v>12</v>
      </c>
      <c r="B20" s="7" t="s">
        <v>32</v>
      </c>
      <c r="C20" s="7">
        <f t="shared" si="0"/>
        <v>13205</v>
      </c>
      <c r="D20" s="7">
        <v>12159</v>
      </c>
      <c r="E20" s="7"/>
      <c r="F20" s="7"/>
      <c r="G20" s="7"/>
      <c r="H20" s="7"/>
      <c r="I20" s="7"/>
      <c r="J20" s="7"/>
      <c r="K20" s="7">
        <v>248</v>
      </c>
      <c r="L20" s="7">
        <v>798</v>
      </c>
      <c r="M20" s="8" t="s">
        <v>21</v>
      </c>
    </row>
    <row r="21" spans="1:13" ht="42.75" customHeight="1" thickBot="1">
      <c r="A21" s="7">
        <v>13</v>
      </c>
      <c r="B21" s="7" t="s">
        <v>33</v>
      </c>
      <c r="C21" s="7">
        <f>D21+E21+F21+G21+H21+I21+J21+K21+L21</f>
        <v>23892.170000000002</v>
      </c>
      <c r="D21" s="7"/>
      <c r="E21" s="7"/>
      <c r="F21" s="7"/>
      <c r="G21" s="7"/>
      <c r="H21" s="7">
        <f>8700*1.231+2*140+3*49+14*185</f>
        <v>13726.7</v>
      </c>
      <c r="I21" s="7">
        <v>4847.47</v>
      </c>
      <c r="J21" s="7"/>
      <c r="K21" s="7">
        <v>248</v>
      </c>
      <c r="L21" s="7">
        <v>5070</v>
      </c>
      <c r="M21" s="8" t="s">
        <v>21</v>
      </c>
    </row>
    <row r="22" spans="1:13" ht="42.75" customHeight="1" thickBot="1">
      <c r="A22" s="7">
        <v>14</v>
      </c>
      <c r="B22" s="7" t="s">
        <v>34</v>
      </c>
      <c r="C22" s="7">
        <f t="shared" si="0"/>
        <v>8679.85</v>
      </c>
      <c r="D22" s="7">
        <v>5730</v>
      </c>
      <c r="E22" s="7">
        <v>1698</v>
      </c>
      <c r="F22" s="7"/>
      <c r="G22" s="7"/>
      <c r="H22" s="7">
        <f>350*1.231</f>
        <v>430.85</v>
      </c>
      <c r="I22" s="7"/>
      <c r="J22" s="7"/>
      <c r="K22" s="7">
        <v>202</v>
      </c>
      <c r="L22" s="7">
        <v>619</v>
      </c>
      <c r="M22" s="8" t="s">
        <v>21</v>
      </c>
    </row>
    <row r="23" spans="1:13" ht="42.75" customHeight="1" thickBot="1">
      <c r="A23" s="7">
        <v>15</v>
      </c>
      <c r="B23" s="7" t="s">
        <v>35</v>
      </c>
      <c r="C23" s="7">
        <f t="shared" si="0"/>
        <v>14220.77</v>
      </c>
      <c r="D23" s="7">
        <f>320*1.231</f>
        <v>393.92</v>
      </c>
      <c r="E23" s="7"/>
      <c r="F23" s="7"/>
      <c r="G23" s="7">
        <v>1352</v>
      </c>
      <c r="H23" s="7">
        <f>7350*1.231</f>
        <v>9047.85</v>
      </c>
      <c r="I23" s="7"/>
      <c r="J23" s="7"/>
      <c r="K23" s="7">
        <v>1980</v>
      </c>
      <c r="L23" s="7">
        <v>1447</v>
      </c>
      <c r="M23" s="8" t="s">
        <v>21</v>
      </c>
    </row>
    <row r="24" spans="1:13" ht="42.75" customHeight="1" thickBot="1">
      <c r="A24" s="7">
        <v>16</v>
      </c>
      <c r="B24" s="7" t="s">
        <v>36</v>
      </c>
      <c r="C24" s="9">
        <f t="shared" si="0"/>
        <v>5028.904500000001</v>
      </c>
      <c r="D24" s="7">
        <f>320*1.231</f>
        <v>393.92</v>
      </c>
      <c r="E24" s="7"/>
      <c r="F24" s="7"/>
      <c r="G24" s="7"/>
      <c r="H24" s="7">
        <f>2450*1.231</f>
        <v>3015.9500000000003</v>
      </c>
      <c r="I24" s="7"/>
      <c r="J24" s="9">
        <f>1149.5*1.231</f>
        <v>1415.0345000000002</v>
      </c>
      <c r="K24" s="7">
        <v>204</v>
      </c>
      <c r="L24" s="7"/>
      <c r="M24" s="8" t="s">
        <v>21</v>
      </c>
    </row>
    <row r="25" spans="1:13" ht="42.75" customHeight="1" thickBot="1">
      <c r="A25" s="7">
        <v>17</v>
      </c>
      <c r="B25" s="7" t="s">
        <v>37</v>
      </c>
      <c r="C25" s="7">
        <f>D25+E25+F25+G25+H25+I25+J25+K25+L25</f>
        <v>7218.870000000001</v>
      </c>
      <c r="D25" s="7">
        <f>320*1.231</f>
        <v>393.92</v>
      </c>
      <c r="E25" s="7"/>
      <c r="F25" s="7"/>
      <c r="G25" s="7"/>
      <c r="H25" s="7">
        <v>3446.9</v>
      </c>
      <c r="I25" s="7">
        <v>2989.05</v>
      </c>
      <c r="J25" s="7"/>
      <c r="K25" s="7">
        <v>389</v>
      </c>
      <c r="L25" s="7"/>
      <c r="M25" s="8" t="s">
        <v>21</v>
      </c>
    </row>
    <row r="26" spans="1:13" ht="42.75" customHeight="1" thickBot="1">
      <c r="A26" s="7">
        <v>18</v>
      </c>
      <c r="B26" s="7" t="s">
        <v>38</v>
      </c>
      <c r="C26" s="7">
        <f t="shared" si="0"/>
        <v>2427</v>
      </c>
      <c r="D26" s="7"/>
      <c r="E26" s="7"/>
      <c r="F26" s="7"/>
      <c r="G26" s="7"/>
      <c r="H26" s="7"/>
      <c r="I26" s="7"/>
      <c r="J26" s="7"/>
      <c r="K26" s="7">
        <v>1980</v>
      </c>
      <c r="L26" s="7">
        <v>447</v>
      </c>
      <c r="M26" s="8" t="s">
        <v>21</v>
      </c>
    </row>
    <row r="27" spans="1:13" ht="42.75" customHeight="1" thickBot="1">
      <c r="A27" s="7">
        <v>19</v>
      </c>
      <c r="B27" s="7" t="s">
        <v>39</v>
      </c>
      <c r="C27" s="7">
        <f t="shared" si="0"/>
        <v>1927</v>
      </c>
      <c r="D27" s="7"/>
      <c r="E27" s="7"/>
      <c r="F27" s="7"/>
      <c r="G27" s="7"/>
      <c r="H27" s="10"/>
      <c r="I27" s="10"/>
      <c r="J27" s="10"/>
      <c r="K27" s="10">
        <v>1480</v>
      </c>
      <c r="L27" s="11">
        <v>447</v>
      </c>
      <c r="M27" s="8" t="s">
        <v>21</v>
      </c>
    </row>
    <row r="28" spans="1:13" ht="42.75" customHeight="1" thickBot="1">
      <c r="A28" s="7">
        <v>20</v>
      </c>
      <c r="B28" s="7" t="s">
        <v>40</v>
      </c>
      <c r="C28" s="7">
        <f>D28+E28+F28+G28+H28+I28+J28+K28+L28</f>
        <v>78114</v>
      </c>
      <c r="D28" s="7">
        <v>71965</v>
      </c>
      <c r="E28" s="7"/>
      <c r="F28" s="7"/>
      <c r="G28" s="12"/>
      <c r="H28" s="12"/>
      <c r="I28" s="12"/>
      <c r="J28" s="12">
        <f>3000*1.231</f>
        <v>3693.0000000000005</v>
      </c>
      <c r="K28" s="12">
        <v>1009</v>
      </c>
      <c r="L28" s="12">
        <v>1447</v>
      </c>
      <c r="M28" s="8" t="s">
        <v>21</v>
      </c>
    </row>
    <row r="29" spans="1:13" ht="42.75" customHeight="1" thickBot="1">
      <c r="A29" s="7">
        <v>21</v>
      </c>
      <c r="B29" s="7" t="s">
        <v>41</v>
      </c>
      <c r="C29" s="7">
        <f t="shared" si="0"/>
        <v>23059.85</v>
      </c>
      <c r="D29" s="7"/>
      <c r="E29" s="7"/>
      <c r="F29" s="7"/>
      <c r="G29" s="13"/>
      <c r="H29" s="7">
        <f>350*1.231</f>
        <v>430.85</v>
      </c>
      <c r="I29" s="7"/>
      <c r="J29" s="7">
        <v>10050</v>
      </c>
      <c r="K29" s="7">
        <v>12132</v>
      </c>
      <c r="L29" s="7">
        <v>447</v>
      </c>
      <c r="M29" s="8" t="s">
        <v>21</v>
      </c>
    </row>
    <row r="30" spans="1:13" ht="42.75" customHeight="1" thickBot="1">
      <c r="A30" s="7">
        <v>22</v>
      </c>
      <c r="B30" s="7" t="s">
        <v>42</v>
      </c>
      <c r="C30" s="7">
        <f t="shared" si="0"/>
        <v>26789</v>
      </c>
      <c r="D30" s="7">
        <v>21807</v>
      </c>
      <c r="E30" s="7"/>
      <c r="F30" s="7"/>
      <c r="G30" s="7"/>
      <c r="H30" s="7"/>
      <c r="I30" s="7"/>
      <c r="J30" s="7">
        <f>1000*1.231+1000*1.231</f>
        <v>2462</v>
      </c>
      <c r="K30" s="7">
        <v>1029</v>
      </c>
      <c r="L30" s="7">
        <v>1491</v>
      </c>
      <c r="M30" s="8" t="s">
        <v>21</v>
      </c>
    </row>
    <row r="31" spans="1:13" ht="42.75" customHeight="1" thickBot="1">
      <c r="A31" s="7">
        <v>23</v>
      </c>
      <c r="B31" s="7" t="s">
        <v>43</v>
      </c>
      <c r="C31" s="7">
        <f t="shared" si="0"/>
        <v>12171.5</v>
      </c>
      <c r="D31" s="7"/>
      <c r="E31" s="7"/>
      <c r="F31" s="7"/>
      <c r="G31" s="7"/>
      <c r="H31" s="7"/>
      <c r="I31" s="7"/>
      <c r="J31" s="7">
        <v>10732.5</v>
      </c>
      <c r="K31" s="7">
        <v>992</v>
      </c>
      <c r="L31" s="7">
        <v>447</v>
      </c>
      <c r="M31" s="8" t="s">
        <v>21</v>
      </c>
    </row>
    <row r="32" spans="1:13" ht="42.75" customHeight="1" thickBot="1">
      <c r="A32" s="7">
        <v>24</v>
      </c>
      <c r="B32" s="7" t="s">
        <v>44</v>
      </c>
      <c r="C32" s="7">
        <f t="shared" si="0"/>
        <v>3035</v>
      </c>
      <c r="D32" s="7"/>
      <c r="E32" s="7"/>
      <c r="F32" s="7"/>
      <c r="G32" s="7"/>
      <c r="H32" s="7"/>
      <c r="I32" s="7"/>
      <c r="J32" s="7"/>
      <c r="K32" s="7">
        <v>752</v>
      </c>
      <c r="L32" s="7">
        <v>2283</v>
      </c>
      <c r="M32" s="8" t="s">
        <v>21</v>
      </c>
    </row>
    <row r="33" spans="1:13" ht="42.75" customHeight="1" thickBot="1">
      <c r="A33" s="7">
        <v>25</v>
      </c>
      <c r="B33" s="7" t="s">
        <v>45</v>
      </c>
      <c r="C33" s="7">
        <f t="shared" si="0"/>
        <v>35797.2</v>
      </c>
      <c r="D33" s="7">
        <v>19275</v>
      </c>
      <c r="E33" s="7">
        <v>3189</v>
      </c>
      <c r="F33" s="7"/>
      <c r="G33" s="7">
        <v>1560</v>
      </c>
      <c r="H33" s="7"/>
      <c r="I33" s="7"/>
      <c r="J33" s="7">
        <v>246.2</v>
      </c>
      <c r="K33" s="7">
        <v>2209</v>
      </c>
      <c r="L33" s="7">
        <v>9318</v>
      </c>
      <c r="M33" s="8" t="s">
        <v>21</v>
      </c>
    </row>
    <row r="34" spans="1:13" ht="42.75" customHeight="1" thickBot="1">
      <c r="A34" s="7">
        <v>26</v>
      </c>
      <c r="B34" s="7" t="s">
        <v>46</v>
      </c>
      <c r="C34" s="7">
        <f t="shared" si="0"/>
        <v>52209.37</v>
      </c>
      <c r="D34" s="7">
        <v>32315</v>
      </c>
      <c r="E34" s="7"/>
      <c r="F34" s="7"/>
      <c r="G34" s="7"/>
      <c r="H34" s="7">
        <v>11695</v>
      </c>
      <c r="I34" s="7"/>
      <c r="J34" s="7"/>
      <c r="K34" s="7">
        <v>4641.37</v>
      </c>
      <c r="L34" s="7">
        <v>3558</v>
      </c>
      <c r="M34" s="8" t="s">
        <v>21</v>
      </c>
    </row>
    <row r="35" spans="1:13" ht="42.75" customHeight="1" thickBot="1">
      <c r="A35" s="7">
        <v>27</v>
      </c>
      <c r="B35" s="7" t="s">
        <v>47</v>
      </c>
      <c r="C35" s="7">
        <f t="shared" si="0"/>
        <v>135311.84000000003</v>
      </c>
      <c r="D35" s="7">
        <v>8350</v>
      </c>
      <c r="E35" s="7">
        <v>73958.89</v>
      </c>
      <c r="F35" s="7"/>
      <c r="G35" s="7"/>
      <c r="H35" s="7">
        <v>38308.9</v>
      </c>
      <c r="I35" s="7">
        <v>1809.45</v>
      </c>
      <c r="J35" s="7">
        <v>738.6</v>
      </c>
      <c r="K35" s="7">
        <v>4596</v>
      </c>
      <c r="L35" s="7">
        <v>7550</v>
      </c>
      <c r="M35" s="8" t="s">
        <v>21</v>
      </c>
    </row>
    <row r="36" spans="1:13" ht="42.75" customHeight="1" thickBot="1">
      <c r="A36" s="7">
        <v>28</v>
      </c>
      <c r="B36" s="7" t="s">
        <v>48</v>
      </c>
      <c r="C36" s="7">
        <f t="shared" si="0"/>
        <v>45419</v>
      </c>
      <c r="D36" s="7">
        <v>10673</v>
      </c>
      <c r="E36" s="7">
        <v>4140</v>
      </c>
      <c r="F36" s="7"/>
      <c r="G36" s="7">
        <v>11906</v>
      </c>
      <c r="H36" s="7"/>
      <c r="I36" s="7"/>
      <c r="J36" s="7">
        <v>3000</v>
      </c>
      <c r="K36" s="7"/>
      <c r="L36" s="7">
        <v>15700</v>
      </c>
      <c r="M36" s="8" t="s">
        <v>21</v>
      </c>
    </row>
    <row r="37" spans="1:13" ht="42.75" customHeight="1" thickBot="1">
      <c r="A37" s="7">
        <v>29</v>
      </c>
      <c r="B37" s="7" t="s">
        <v>49</v>
      </c>
      <c r="C37" s="7">
        <f t="shared" si="0"/>
        <v>220107.55</v>
      </c>
      <c r="D37" s="7">
        <v>137364</v>
      </c>
      <c r="E37" s="7"/>
      <c r="F37" s="7"/>
      <c r="G37" s="7">
        <v>20088</v>
      </c>
      <c r="H37" s="7">
        <v>41033.05</v>
      </c>
      <c r="I37" s="7">
        <v>10105</v>
      </c>
      <c r="J37" s="7">
        <v>4628.5</v>
      </c>
      <c r="K37" s="7">
        <v>5396</v>
      </c>
      <c r="L37" s="7">
        <v>1493</v>
      </c>
      <c r="M37" s="8" t="s">
        <v>21</v>
      </c>
    </row>
    <row r="38" spans="1:13" ht="42.75" customHeight="1" thickBot="1">
      <c r="A38" s="7">
        <v>30</v>
      </c>
      <c r="B38" s="7" t="s">
        <v>50</v>
      </c>
      <c r="C38" s="7">
        <f t="shared" si="0"/>
        <v>28084</v>
      </c>
      <c r="D38" s="7">
        <v>6362</v>
      </c>
      <c r="E38" s="7"/>
      <c r="F38" s="7"/>
      <c r="G38" s="7"/>
      <c r="H38" s="7"/>
      <c r="I38" s="7">
        <v>14810</v>
      </c>
      <c r="J38" s="7"/>
      <c r="K38" s="7">
        <v>2681</v>
      </c>
      <c r="L38" s="7">
        <v>4231</v>
      </c>
      <c r="M38" s="8" t="s">
        <v>21</v>
      </c>
    </row>
    <row r="39" spans="1:13" ht="42.75" customHeight="1" thickBot="1">
      <c r="A39" s="7">
        <v>31</v>
      </c>
      <c r="B39" s="7" t="s">
        <v>51</v>
      </c>
      <c r="C39" s="7">
        <f t="shared" si="0"/>
        <v>103443.17</v>
      </c>
      <c r="D39" s="7">
        <v>39830.72</v>
      </c>
      <c r="E39" s="7">
        <v>11685</v>
      </c>
      <c r="F39" s="7">
        <v>246.2</v>
      </c>
      <c r="G39" s="7"/>
      <c r="H39" s="7">
        <v>12181</v>
      </c>
      <c r="I39" s="7"/>
      <c r="J39" s="7">
        <v>2462</v>
      </c>
      <c r="K39" s="7">
        <v>30936.25</v>
      </c>
      <c r="L39" s="7">
        <v>6102</v>
      </c>
      <c r="M39" s="8" t="s">
        <v>21</v>
      </c>
    </row>
    <row r="40" spans="1:13" ht="42.75" customHeight="1" thickBot="1">
      <c r="A40" s="7">
        <v>32</v>
      </c>
      <c r="B40" s="7" t="s">
        <v>52</v>
      </c>
      <c r="C40" s="7">
        <f t="shared" si="0"/>
        <v>39011.44</v>
      </c>
      <c r="D40" s="7">
        <v>4506</v>
      </c>
      <c r="E40" s="7">
        <v>10908</v>
      </c>
      <c r="F40" s="7"/>
      <c r="G40" s="7"/>
      <c r="H40" s="7">
        <v>16812.44</v>
      </c>
      <c r="I40" s="7"/>
      <c r="J40" s="7"/>
      <c r="K40" s="7">
        <v>2554</v>
      </c>
      <c r="L40" s="7">
        <v>4231</v>
      </c>
      <c r="M40" s="8" t="s">
        <v>21</v>
      </c>
    </row>
    <row r="41" spans="1:13" ht="42.75" customHeight="1" thickBot="1">
      <c r="A41" s="7">
        <v>33</v>
      </c>
      <c r="B41" s="7" t="s">
        <v>53</v>
      </c>
      <c r="C41" s="7">
        <f t="shared" si="0"/>
        <v>10530</v>
      </c>
      <c r="D41" s="7"/>
      <c r="E41" s="7"/>
      <c r="F41" s="7">
        <v>760</v>
      </c>
      <c r="G41" s="7"/>
      <c r="H41" s="7"/>
      <c r="I41" s="7"/>
      <c r="J41" s="7"/>
      <c r="K41" s="7">
        <v>3846</v>
      </c>
      <c r="L41" s="7">
        <v>5924</v>
      </c>
      <c r="M41" s="8" t="s">
        <v>21</v>
      </c>
    </row>
    <row r="42" spans="1:13" ht="42.75" customHeight="1" thickBot="1">
      <c r="A42" s="7">
        <v>34</v>
      </c>
      <c r="B42" s="7" t="s">
        <v>54</v>
      </c>
      <c r="C42" s="7">
        <f>D42+E42+F42+G42+H42+I42+J42+K42+L42</f>
        <v>33224</v>
      </c>
      <c r="D42" s="7">
        <v>24248</v>
      </c>
      <c r="E42" s="7"/>
      <c r="F42" s="7"/>
      <c r="G42" s="7"/>
      <c r="H42" s="7"/>
      <c r="I42" s="7">
        <v>1500</v>
      </c>
      <c r="J42" s="7"/>
      <c r="K42" s="7">
        <v>3716</v>
      </c>
      <c r="L42" s="7">
        <v>3760</v>
      </c>
      <c r="M42" s="8" t="s">
        <v>21</v>
      </c>
    </row>
    <row r="43" spans="1:13" ht="42.75" customHeight="1" thickBot="1">
      <c r="A43" s="7">
        <v>35</v>
      </c>
      <c r="B43" s="7" t="s">
        <v>55</v>
      </c>
      <c r="C43" s="7">
        <f t="shared" si="0"/>
        <v>26554.98</v>
      </c>
      <c r="D43" s="7">
        <v>4395</v>
      </c>
      <c r="E43" s="7"/>
      <c r="F43" s="7"/>
      <c r="G43" s="7">
        <v>7134</v>
      </c>
      <c r="H43" s="7">
        <v>7662.98</v>
      </c>
      <c r="I43" s="7"/>
      <c r="J43" s="7"/>
      <c r="K43" s="7">
        <v>2862</v>
      </c>
      <c r="L43" s="7">
        <v>4501</v>
      </c>
      <c r="M43" s="8" t="s">
        <v>21</v>
      </c>
    </row>
    <row r="44" spans="1:13" ht="42.75" customHeight="1" thickBot="1">
      <c r="A44" s="7">
        <v>36</v>
      </c>
      <c r="B44" s="7" t="s">
        <v>56</v>
      </c>
      <c r="C44" s="7">
        <f t="shared" si="0"/>
        <v>119336.38</v>
      </c>
      <c r="D44" s="7">
        <v>15973</v>
      </c>
      <c r="E44" s="7">
        <v>825</v>
      </c>
      <c r="F44" s="7"/>
      <c r="G44" s="7"/>
      <c r="H44" s="7">
        <v>87633.38</v>
      </c>
      <c r="I44" s="7"/>
      <c r="J44" s="7">
        <v>7500</v>
      </c>
      <c r="K44" s="7">
        <v>2870</v>
      </c>
      <c r="L44" s="7">
        <v>4535</v>
      </c>
      <c r="M44" s="8" t="s">
        <v>21</v>
      </c>
    </row>
    <row r="45" spans="1:13" ht="42.75" customHeight="1" thickBot="1">
      <c r="A45" s="7">
        <v>37</v>
      </c>
      <c r="B45" s="7" t="s">
        <v>57</v>
      </c>
      <c r="C45" s="7">
        <f>D45+E45+F45+G45+H45+I45+J45+K45+L45</f>
        <v>131955.87</v>
      </c>
      <c r="D45" s="7">
        <v>5816</v>
      </c>
      <c r="E45" s="7">
        <v>37438</v>
      </c>
      <c r="F45" s="7"/>
      <c r="G45" s="7">
        <v>863</v>
      </c>
      <c r="H45" s="7">
        <v>56982.09</v>
      </c>
      <c r="I45" s="7"/>
      <c r="J45" s="7">
        <v>23430.78</v>
      </c>
      <c r="K45" s="7">
        <v>2588</v>
      </c>
      <c r="L45" s="7">
        <v>4838</v>
      </c>
      <c r="M45" s="8" t="s">
        <v>21</v>
      </c>
    </row>
    <row r="46" spans="1:13" ht="42.75" customHeight="1" thickBot="1">
      <c r="A46" s="7">
        <v>38</v>
      </c>
      <c r="B46" s="7" t="s">
        <v>58</v>
      </c>
      <c r="C46" s="7">
        <f t="shared" si="0"/>
        <v>67059.95</v>
      </c>
      <c r="D46" s="7"/>
      <c r="E46" s="7"/>
      <c r="F46" s="7"/>
      <c r="G46" s="7">
        <v>1887</v>
      </c>
      <c r="H46" s="7">
        <v>57746.95</v>
      </c>
      <c r="I46" s="7"/>
      <c r="J46" s="7"/>
      <c r="K46" s="7">
        <v>2588</v>
      </c>
      <c r="L46" s="7">
        <v>4838</v>
      </c>
      <c r="M46" s="8" t="s">
        <v>21</v>
      </c>
    </row>
    <row r="47" spans="1:13" ht="42.75" customHeight="1" thickBot="1">
      <c r="A47" s="7">
        <v>39</v>
      </c>
      <c r="B47" s="7" t="s">
        <v>59</v>
      </c>
      <c r="C47" s="7">
        <f t="shared" si="0"/>
        <v>17828.2</v>
      </c>
      <c r="D47" s="7"/>
      <c r="E47" s="7"/>
      <c r="F47" s="7"/>
      <c r="G47" s="7">
        <v>3906</v>
      </c>
      <c r="H47" s="7">
        <v>6824.2</v>
      </c>
      <c r="I47" s="7"/>
      <c r="J47" s="7"/>
      <c r="K47" s="7">
        <v>2611</v>
      </c>
      <c r="L47" s="7">
        <v>4487</v>
      </c>
      <c r="M47" s="8" t="s">
        <v>21</v>
      </c>
    </row>
    <row r="48" spans="1:13" ht="42.75" customHeight="1" thickBot="1">
      <c r="A48" s="7">
        <v>40</v>
      </c>
      <c r="B48" s="7" t="s">
        <v>60</v>
      </c>
      <c r="C48" s="9">
        <f>D48+E48+F48+G48+H48+I48+J48+K48+L48</f>
        <v>211842.05599999998</v>
      </c>
      <c r="D48" s="7">
        <f>9257+4729</f>
        <v>13986</v>
      </c>
      <c r="E48" s="7">
        <v>153392</v>
      </c>
      <c r="F48" s="7"/>
      <c r="G48" s="7"/>
      <c r="H48" s="7">
        <v>25309.43</v>
      </c>
      <c r="I48" s="7"/>
      <c r="J48" s="9">
        <f>8046*1.231</f>
        <v>9904.626</v>
      </c>
      <c r="K48" s="7">
        <v>3326</v>
      </c>
      <c r="L48" s="7">
        <v>5924</v>
      </c>
      <c r="M48" s="8" t="s">
        <v>21</v>
      </c>
    </row>
    <row r="49" spans="1:13" ht="42.75" customHeight="1" thickBot="1">
      <c r="A49" s="7">
        <v>41</v>
      </c>
      <c r="B49" s="7" t="s">
        <v>61</v>
      </c>
      <c r="C49" s="7">
        <f t="shared" si="0"/>
        <v>187413.36000000002</v>
      </c>
      <c r="D49" s="7">
        <v>44856</v>
      </c>
      <c r="E49" s="7">
        <v>8535</v>
      </c>
      <c r="F49" s="7"/>
      <c r="G49" s="7"/>
      <c r="H49" s="7">
        <v>96605</v>
      </c>
      <c r="I49" s="7"/>
      <c r="J49" s="7">
        <v>7813.16</v>
      </c>
      <c r="K49" s="7">
        <v>22418.2</v>
      </c>
      <c r="L49" s="7">
        <v>7186</v>
      </c>
      <c r="M49" s="8" t="s">
        <v>21</v>
      </c>
    </row>
    <row r="50" spans="1:13" ht="42.75" customHeight="1" thickBot="1">
      <c r="A50" s="7">
        <v>42</v>
      </c>
      <c r="B50" s="7" t="s">
        <v>62</v>
      </c>
      <c r="C50" s="7">
        <f t="shared" si="0"/>
        <v>27776.275</v>
      </c>
      <c r="D50" s="7">
        <v>10805</v>
      </c>
      <c r="E50" s="7"/>
      <c r="F50" s="7"/>
      <c r="G50" s="7">
        <v>6661</v>
      </c>
      <c r="H50" s="9">
        <f>61*25*1.231+0</f>
        <v>1877.275</v>
      </c>
      <c r="I50" s="7"/>
      <c r="J50" s="7"/>
      <c r="K50" s="7">
        <v>3112</v>
      </c>
      <c r="L50" s="7">
        <v>5321</v>
      </c>
      <c r="M50" s="8" t="s">
        <v>21</v>
      </c>
    </row>
    <row r="51" spans="1:13" ht="42.75" customHeight="1" thickBot="1">
      <c r="A51" s="7">
        <v>43</v>
      </c>
      <c r="B51" s="7" t="s">
        <v>63</v>
      </c>
      <c r="C51" s="7">
        <f t="shared" si="0"/>
        <v>104920.54999999999</v>
      </c>
      <c r="D51" s="7">
        <v>8343</v>
      </c>
      <c r="E51" s="7">
        <v>13674</v>
      </c>
      <c r="F51" s="7"/>
      <c r="G51" s="7"/>
      <c r="H51" s="7">
        <v>54772.81</v>
      </c>
      <c r="I51" s="7">
        <v>15161.51</v>
      </c>
      <c r="J51" s="7"/>
      <c r="K51" s="7">
        <v>8704.23</v>
      </c>
      <c r="L51" s="7">
        <v>4265</v>
      </c>
      <c r="M51" s="8" t="s">
        <v>21</v>
      </c>
    </row>
    <row r="52" spans="1:13" ht="42.75" customHeight="1" thickBot="1">
      <c r="A52" s="7">
        <v>44</v>
      </c>
      <c r="B52" s="7" t="s">
        <v>64</v>
      </c>
      <c r="C52" s="7">
        <f t="shared" si="0"/>
        <v>15698.9</v>
      </c>
      <c r="D52" s="7"/>
      <c r="E52" s="7"/>
      <c r="F52" s="7"/>
      <c r="G52" s="7"/>
      <c r="H52" s="7">
        <v>8025.9</v>
      </c>
      <c r="I52" s="7">
        <v>600</v>
      </c>
      <c r="J52" s="7"/>
      <c r="K52" s="7">
        <v>2489</v>
      </c>
      <c r="L52" s="7">
        <v>4584</v>
      </c>
      <c r="M52" s="8" t="s">
        <v>21</v>
      </c>
    </row>
    <row r="53" spans="1:13" ht="42.75" customHeight="1" thickBot="1">
      <c r="A53" s="7">
        <v>45</v>
      </c>
      <c r="B53" s="7" t="s">
        <v>65</v>
      </c>
      <c r="C53" s="7">
        <f t="shared" si="0"/>
        <v>33702.8</v>
      </c>
      <c r="D53" s="7"/>
      <c r="E53" s="7">
        <v>420</v>
      </c>
      <c r="F53" s="7"/>
      <c r="G53" s="7">
        <v>1560</v>
      </c>
      <c r="H53" s="7">
        <f>1800*1.231+0.3*625+0.5*635+2*580</f>
        <v>3880.8</v>
      </c>
      <c r="I53" s="7">
        <v>25580</v>
      </c>
      <c r="J53" s="7"/>
      <c r="K53" s="7">
        <v>2262</v>
      </c>
      <c r="L53" s="7"/>
      <c r="M53" s="8" t="s">
        <v>21</v>
      </c>
    </row>
    <row r="54" spans="1:13" ht="42.75" customHeight="1" thickBot="1">
      <c r="A54" s="7">
        <v>46</v>
      </c>
      <c r="B54" s="7" t="s">
        <v>66</v>
      </c>
      <c r="C54" s="7">
        <f t="shared" si="0"/>
        <v>30949.75</v>
      </c>
      <c r="D54" s="7"/>
      <c r="E54" s="7">
        <v>2776</v>
      </c>
      <c r="F54" s="7"/>
      <c r="G54" s="7">
        <v>7858</v>
      </c>
      <c r="H54" s="7">
        <v>13450.55</v>
      </c>
      <c r="I54" s="7"/>
      <c r="J54" s="7">
        <f>200*1.231</f>
        <v>246.20000000000002</v>
      </c>
      <c r="K54" s="7">
        <v>3061</v>
      </c>
      <c r="L54" s="7">
        <v>3558</v>
      </c>
      <c r="M54" s="8" t="s">
        <v>21</v>
      </c>
    </row>
    <row r="55" spans="1:13" ht="42.75" customHeight="1" thickBot="1">
      <c r="A55" s="7">
        <v>47</v>
      </c>
      <c r="B55" s="7" t="s">
        <v>67</v>
      </c>
      <c r="C55" s="7">
        <f t="shared" si="0"/>
        <v>125937</v>
      </c>
      <c r="D55" s="7">
        <v>63858</v>
      </c>
      <c r="E55" s="7">
        <v>6702</v>
      </c>
      <c r="F55" s="7"/>
      <c r="G55" s="7">
        <v>15525</v>
      </c>
      <c r="H55" s="7">
        <v>9717</v>
      </c>
      <c r="I55" s="7">
        <v>12735</v>
      </c>
      <c r="J55" s="7">
        <v>1231</v>
      </c>
      <c r="K55" s="7">
        <v>6219</v>
      </c>
      <c r="L55" s="7">
        <v>9950</v>
      </c>
      <c r="M55" s="8" t="s">
        <v>21</v>
      </c>
    </row>
    <row r="56" spans="1:12" ht="15.75" thickBo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7" t="s">
        <v>68</v>
      </c>
      <c r="B57" s="7"/>
      <c r="C57" s="14">
        <f>SUM(C9:C56)</f>
        <v>2266354.1554999994</v>
      </c>
      <c r="D57" s="15">
        <f aca="true" t="shared" si="1" ref="D57:L57">SUM(D9:D55)</f>
        <v>606679.48</v>
      </c>
      <c r="E57" s="15">
        <f t="shared" si="1"/>
        <v>330044.89</v>
      </c>
      <c r="F57" s="15">
        <f t="shared" si="1"/>
        <v>1006.2</v>
      </c>
      <c r="G57" s="15">
        <f t="shared" si="1"/>
        <v>80300</v>
      </c>
      <c r="H57" s="15">
        <f t="shared" si="1"/>
        <v>631027.6550000001</v>
      </c>
      <c r="I57" s="15">
        <f t="shared" si="1"/>
        <v>154917.47999999998</v>
      </c>
      <c r="J57" s="14">
        <f t="shared" si="1"/>
        <v>106920.2805</v>
      </c>
      <c r="K57" s="15">
        <f t="shared" si="1"/>
        <v>192698.05000000002</v>
      </c>
      <c r="L57" s="15">
        <f t="shared" si="1"/>
        <v>162760.12</v>
      </c>
    </row>
  </sheetData>
  <sheetProtection/>
  <mergeCells count="18">
    <mergeCell ref="A1:M1"/>
    <mergeCell ref="A2:M2"/>
    <mergeCell ref="A3:A7"/>
    <mergeCell ref="B3:B7"/>
    <mergeCell ref="C3:C6"/>
    <mergeCell ref="D3:L3"/>
    <mergeCell ref="M3:M5"/>
    <mergeCell ref="D4:G4"/>
    <mergeCell ref="H4:L4"/>
    <mergeCell ref="D5:D6"/>
    <mergeCell ref="K5:K6"/>
    <mergeCell ref="L5:L6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2013-03-25T02:57:53Z</dcterms:modified>
  <cp:category/>
  <cp:version/>
  <cp:contentType/>
  <cp:contentStatus/>
</cp:coreProperties>
</file>